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slm\Science\★☆ コロナ3波分 ★☆\"/>
    </mc:Choice>
  </mc:AlternateContent>
  <xr:revisionPtr revIDLastSave="0" documentId="13_ncr:1_{F3C63443-EF1B-4C1B-B579-313A46D24169}" xr6:coauthVersionLast="46" xr6:coauthVersionMax="46" xr10:uidLastSave="{00000000-0000-0000-0000-000000000000}"/>
  <bookViews>
    <workbookView xWindow="1170" yWindow="0" windowWidth="18225" windowHeight="10920" xr2:uid="{BA01DA9D-EA94-43EF-B3F7-56ADA139EFD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9" i="1" s="1"/>
  <c r="C28" i="1"/>
  <c r="C29" i="1" s="1"/>
  <c r="K18" i="1"/>
  <c r="K19" i="1" s="1"/>
  <c r="G18" i="1"/>
  <c r="G19" i="1" s="1"/>
  <c r="C18" i="1"/>
  <c r="C19" i="1" s="1"/>
  <c r="K29" i="1"/>
  <c r="K28" i="1"/>
</calcChain>
</file>

<file path=xl/sharedStrings.xml><?xml version="1.0" encoding="utf-8"?>
<sst xmlns="http://schemas.openxmlformats.org/spreadsheetml/2006/main" count="82" uniqueCount="45">
  <si>
    <t>Y(t)=N/[(N-1)exp(-at)+1]</t>
    <phoneticPr fontId="1"/>
  </si>
  <si>
    <t>Y(t)/N=1/[(N-1)exp(-at)+1]</t>
    <phoneticPr fontId="1"/>
  </si>
  <si>
    <t>N/Y(t)-1=(N-1)exp(-at)</t>
    <phoneticPr fontId="1"/>
  </si>
  <si>
    <t>[N/Y(t)-1]/(N-1)=exp(-at)</t>
    <phoneticPr fontId="1"/>
  </si>
  <si>
    <t>-ln[{N/Y(t)-1}/(N-1)]=at</t>
    <phoneticPr fontId="1"/>
  </si>
  <si>
    <t>東京</t>
    <rPh sb="0" eb="2">
      <t>トウキョウ</t>
    </rPh>
    <phoneticPr fontId="1"/>
  </si>
  <si>
    <t>N=</t>
    <phoneticPr fontId="1"/>
  </si>
  <si>
    <t>計数日＝</t>
    <rPh sb="0" eb="2">
      <t>ケイスウ</t>
    </rPh>
    <rPh sb="2" eb="3">
      <t>ビ</t>
    </rPh>
    <phoneticPr fontId="1"/>
  </si>
  <si>
    <t>開始日＝</t>
    <rPh sb="0" eb="3">
      <t>カイシビ</t>
    </rPh>
    <phoneticPr fontId="1"/>
  </si>
  <si>
    <t>期間＝</t>
    <rPh sb="0" eb="1">
      <t>キカン</t>
    </rPh>
    <phoneticPr fontId="1"/>
  </si>
  <si>
    <t>千葉</t>
    <rPh sb="0" eb="2">
      <t>チバ</t>
    </rPh>
    <phoneticPr fontId="1"/>
  </si>
  <si>
    <t>兵庫</t>
    <rPh sb="0" eb="2">
      <t>ヒョウゴ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</si>
  <si>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</si>
  <si>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</si>
  <si>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冨里</t>
    <rPh sb="0" eb="2">
      <t>トミサト</t>
    </rPh>
    <phoneticPr fontId="1"/>
  </si>
  <si>
    <t>316日</t>
    <rPh sb="3" eb="4">
      <t>ニチ</t>
    </rPh>
    <phoneticPr fontId="1"/>
  </si>
  <si>
    <t>335日</t>
    <rPh sb="3" eb="4">
      <t>ニチ</t>
    </rPh>
    <phoneticPr fontId="1"/>
  </si>
  <si>
    <t>272日</t>
    <rPh sb="3" eb="4">
      <t>ニチ</t>
    </rPh>
    <phoneticPr fontId="1"/>
  </si>
  <si>
    <t>317日</t>
    <rPh sb="3" eb="4">
      <t>ニチ</t>
    </rPh>
    <phoneticPr fontId="1"/>
  </si>
  <si>
    <t>＝</t>
    <phoneticPr fontId="1"/>
  </si>
  <si>
    <t>a/272=-ln[{50077/25-1}/(50077-1)]</t>
    <phoneticPr fontId="1"/>
  </si>
  <si>
    <t>-ln[{50077/25-1}/(50077-1)]=aN*272</t>
    <phoneticPr fontId="1"/>
  </si>
  <si>
    <t>この色で塗りつぶした値はシミュレーションに用いた値である。</t>
    <rPh sb="2" eb="3">
      <t>イロ</t>
    </rPh>
    <rPh sb="4" eb="5">
      <t>ヌ</t>
    </rPh>
    <rPh sb="10" eb="11">
      <t>アタイ</t>
    </rPh>
    <rPh sb="21" eb="22">
      <t>モチ</t>
    </rPh>
    <rPh sb="24" eb="25">
      <t>アタイ</t>
    </rPh>
    <phoneticPr fontId="1"/>
  </si>
  <si>
    <t>'a'の物理的意味</t>
    <rPh sb="4" eb="7">
      <t>ブツリテキ</t>
    </rPh>
    <rPh sb="7" eb="9">
      <t>イミ</t>
    </rPh>
    <phoneticPr fontId="1"/>
  </si>
  <si>
    <t>集団の中に一人の感染者がいるとき、その集団内で一日に</t>
    <rPh sb="21" eb="22">
      <t>ナイ</t>
    </rPh>
    <phoneticPr fontId="1"/>
  </si>
  <si>
    <t>発生する感染者の数。100人の集団で1人/日感染なら0.01/日</t>
    <rPh sb="21" eb="22">
      <t>ニチ</t>
    </rPh>
    <rPh sb="31" eb="32">
      <t>ニチ</t>
    </rPh>
    <phoneticPr fontId="1"/>
  </si>
  <si>
    <t>ウィルス増倍係数 a のチェック</t>
    <rPh sb="4" eb="6">
      <t>ゾウバイ</t>
    </rPh>
    <rPh sb="6" eb="8">
      <t>ケイスウ</t>
    </rPh>
    <phoneticPr fontId="1"/>
  </si>
  <si>
    <t>N/Y(t)=(N-1)exp(-at)+1</t>
    <phoneticPr fontId="1"/>
  </si>
  <si>
    <t>a=</t>
    <phoneticPr fontId="1"/>
  </si>
  <si>
    <t>Y(t)計数値＝</t>
    <rPh sb="4" eb="6">
      <t>ケイスウ</t>
    </rPh>
    <rPh sb="6" eb="7">
      <t>アタイ</t>
    </rPh>
    <phoneticPr fontId="1"/>
  </si>
  <si>
    <t>-ln[{13960236/33767-1}/(13960236-1)]=a*316</t>
    <phoneticPr fontId="1"/>
  </si>
  <si>
    <t>'-ln[{13960236/33767-1}/(13960236-1)]</t>
    <phoneticPr fontId="1"/>
  </si>
  <si>
    <t>a/316=-ln[{13960236/33767-1}/(13960236-1)]</t>
    <phoneticPr fontId="1"/>
  </si>
  <si>
    <t>-ln[{6280000/5557-1}/(6280000-1)]=aN*316</t>
    <phoneticPr fontId="1"/>
  </si>
  <si>
    <t>a/316=-ln[{6280000/5557-1}/(6280000-1)]</t>
    <phoneticPr fontId="1"/>
  </si>
  <si>
    <t>'-ln[{6280000/5557-1}/(6280000-1)]</t>
    <phoneticPr fontId="1"/>
  </si>
  <si>
    <t>-ln[{5534800/3747-1}/(5534800-1)]=aN*316</t>
    <phoneticPr fontId="1"/>
  </si>
  <si>
    <t>a/316=-ln[{5534800/3747-1}/(5534800-1)]</t>
    <phoneticPr fontId="1"/>
  </si>
  <si>
    <t>'-ln[{5534800/3747-1}/(5534800-1)]</t>
    <phoneticPr fontId="1"/>
  </si>
  <si>
    <t>-ln[{2567130/2250-1}/(2567130-1)]=aN*317</t>
    <phoneticPr fontId="1"/>
  </si>
  <si>
    <t>a/317=-ln[{2567130/2250-1}/(2567130-1)]</t>
    <phoneticPr fontId="1"/>
  </si>
  <si>
    <t>-ln[{8840000/20591-1}/(8840000-1)]=aN*335</t>
    <phoneticPr fontId="1"/>
  </si>
  <si>
    <t>a/335=-ln[{8840000/20591-1}/(8840000-1)]</t>
    <phoneticPr fontId="1"/>
  </si>
  <si>
    <t>日毎に感染者数がアットランダムに変わる。</t>
    <phoneticPr fontId="1"/>
  </si>
  <si>
    <t>異なった日のデータを採用すると異なった結果が出るので「正確な値」というのはない。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</si>
</sst>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rgb="FF333333"/>
      <name val="Arial"/>
      <family val="2"/>
    </font>
    <font>
      <sz val="11"/>
      <color rgb="FF000000"/>
      <name val="メイリオ"/>
      <family val="3"/>
      <charset val="128"/>
    </font>
    <font>
      <sz val="12"/>
      <color rgb="FF363C3C"/>
      <name val="メイリオ"/>
      <family val="3"/>
      <charset val="128"/>
    </font>
    <font>
      <sz val="1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3" fontId="0" fillId="0" borderId="0" xfId="0" applyNumberFormat="1">
      <alignment vertical="center"/>
    </xf>
    <xf numFmtId="3" fontId="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5" fillId="0" borderId="0" xfId="0" applyNumberFormat="1" applyFont="1">
      <alignment vertical="center"/>
    </xf>
    <xf numFmtId="3" fontId="6" fillId="0" borderId="0" xfId="0" applyNumberFormat="1" applyFont="1" applyAlignment="1">
      <alignment horizontal="center" vertical="center"/>
    </xf>
    <xf numFmtId="56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0" xfId="0" applyFont="1" applyFill="1">
      <alignment vertical="center"/>
    </xf>
    <xf numFmtId="0" fontId="0" fillId="2" borderId="0" xfId="0" applyFill="1">
      <alignment vertical="center"/>
    </xf>
    <xf numFmtId="0" fontId="2" fillId="0" borderId="0" xfId="0" quotePrefix="1" applyFont="1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F6B26-FE3D-4B69-805F-D3BFE9694738}">
  <sheetPr>
    <pageSetUpPr fitToPage="1"/>
  </sheetPr>
  <dimension ref="B2:M34"/>
  <sheetViews>
    <sheetView tabSelected="1" topLeftCell="A31" workbookViewId="0">
      <selection activeCell="F37" sqref="F37"/>
    </sheetView>
  </sheetViews>
  <sheetFormatPr defaultRowHeight="18.75" x14ac:dyDescent="0.4"/>
  <cols>
    <col min="4" max="4" width="11.75" customWidth="1"/>
    <col min="5" max="5" width="13" customWidth="1"/>
    <col min="8" max="8" width="12.125" customWidth="1"/>
    <col min="9" max="9" width="15.375" customWidth="1"/>
    <col min="12" max="12" width="11.875" customWidth="1"/>
    <col min="13" max="13" width="10.125" customWidth="1"/>
  </cols>
  <sheetData>
    <row r="2" spans="2:13" ht="24" x14ac:dyDescent="0.4">
      <c r="C2" s="25" t="s">
        <v>26</v>
      </c>
      <c r="D2" s="25"/>
      <c r="E2" s="25"/>
      <c r="F2" s="25"/>
      <c r="G2" s="25"/>
    </row>
    <row r="4" spans="2:13" x14ac:dyDescent="0.4">
      <c r="B4" t="s">
        <v>0</v>
      </c>
      <c r="F4" s="16" t="s">
        <v>23</v>
      </c>
      <c r="G4" s="17"/>
    </row>
    <row r="5" spans="2:13" x14ac:dyDescent="0.4">
      <c r="B5" t="s">
        <v>1</v>
      </c>
      <c r="F5" s="18" t="s">
        <v>24</v>
      </c>
      <c r="G5" s="19"/>
      <c r="H5" s="19"/>
      <c r="I5" s="20"/>
      <c r="J5" s="23"/>
    </row>
    <row r="6" spans="2:13" x14ac:dyDescent="0.4">
      <c r="B6" t="s">
        <v>27</v>
      </c>
      <c r="F6" s="21" t="s">
        <v>25</v>
      </c>
      <c r="G6" s="22"/>
      <c r="H6" s="22"/>
      <c r="I6" s="22"/>
      <c r="J6" s="24"/>
    </row>
    <row r="7" spans="2:13" x14ac:dyDescent="0.4">
      <c r="B7" t="s">
        <v>2</v>
      </c>
    </row>
    <row r="8" spans="2:13" x14ac:dyDescent="0.4">
      <c r="B8" t="s">
        <v>3</v>
      </c>
    </row>
    <row r="9" spans="2:13" x14ac:dyDescent="0.4">
      <c r="B9" s="1" t="s">
        <v>4</v>
      </c>
    </row>
    <row r="10" spans="2:13" ht="19.5" thickBot="1" x14ac:dyDescent="0.45">
      <c r="B10" s="1"/>
    </row>
    <row r="11" spans="2:13" ht="19.5" thickBot="1" x14ac:dyDescent="0.45">
      <c r="B11" s="5" t="s">
        <v>5</v>
      </c>
      <c r="C11" s="3" t="s">
        <v>6</v>
      </c>
      <c r="D11" s="8">
        <v>13960236</v>
      </c>
      <c r="F11" s="5" t="s">
        <v>10</v>
      </c>
      <c r="G11" s="3" t="s">
        <v>6</v>
      </c>
      <c r="H11" s="6">
        <v>6280000</v>
      </c>
      <c r="J11" s="5" t="s">
        <v>11</v>
      </c>
      <c r="K11" s="3" t="s">
        <v>6</v>
      </c>
      <c r="L11" s="9">
        <v>5534800</v>
      </c>
    </row>
    <row r="12" spans="2:13" x14ac:dyDescent="0.4">
      <c r="B12" s="4" t="s">
        <v>8</v>
      </c>
      <c r="C12" s="11">
        <v>44197</v>
      </c>
      <c r="D12" s="4" t="s">
        <v>7</v>
      </c>
      <c r="E12" s="11">
        <v>44512</v>
      </c>
      <c r="F12" s="4" t="s">
        <v>8</v>
      </c>
      <c r="G12" s="11">
        <v>44197</v>
      </c>
      <c r="H12" s="4" t="s">
        <v>7</v>
      </c>
      <c r="I12" s="11">
        <v>44512</v>
      </c>
      <c r="J12" s="4" t="s">
        <v>8</v>
      </c>
      <c r="K12" s="11">
        <v>44197</v>
      </c>
      <c r="L12" s="4" t="s">
        <v>7</v>
      </c>
      <c r="M12" s="11">
        <v>44512</v>
      </c>
    </row>
    <row r="13" spans="2:13" x14ac:dyDescent="0.4">
      <c r="B13" s="3" t="s">
        <v>9</v>
      </c>
      <c r="C13" s="2" t="s">
        <v>15</v>
      </c>
      <c r="D13" s="4" t="s">
        <v>29</v>
      </c>
      <c r="E13" s="2">
        <v>33767</v>
      </c>
      <c r="F13" s="3" t="s">
        <v>9</v>
      </c>
      <c r="G13" s="2" t="s">
        <v>15</v>
      </c>
      <c r="H13" s="4" t="s">
        <v>29</v>
      </c>
      <c r="I13" s="2">
        <v>5557</v>
      </c>
      <c r="J13" s="3" t="s">
        <v>9</v>
      </c>
      <c r="K13" s="2" t="s">
        <v>15</v>
      </c>
      <c r="L13" s="4" t="s">
        <v>29</v>
      </c>
      <c r="M13" s="2">
        <v>3747</v>
      </c>
    </row>
    <row r="15" spans="2:13" x14ac:dyDescent="0.4">
      <c r="B15" s="1" t="s">
        <v>30</v>
      </c>
      <c r="F15" s="1" t="s">
        <v>33</v>
      </c>
      <c r="J15" s="1" t="s">
        <v>36</v>
      </c>
    </row>
    <row r="16" spans="2:13" x14ac:dyDescent="0.4">
      <c r="B16" s="1" t="s">
        <v>32</v>
      </c>
      <c r="F16" s="1" t="s">
        <v>34</v>
      </c>
      <c r="J16" s="1" t="s">
        <v>37</v>
      </c>
    </row>
    <row r="17" spans="2:13" x14ac:dyDescent="0.4">
      <c r="B17" s="1" t="s">
        <v>31</v>
      </c>
      <c r="C17" s="2"/>
      <c r="F17" s="1" t="s">
        <v>35</v>
      </c>
      <c r="G17" s="2"/>
      <c r="J17" s="1" t="s">
        <v>38</v>
      </c>
      <c r="K17" s="2"/>
    </row>
    <row r="18" spans="2:13" x14ac:dyDescent="0.4">
      <c r="B18" s="3" t="s">
        <v>19</v>
      </c>
      <c r="C18" s="12">
        <f>-LN((13960236/33767-1)/(13960236-1))</f>
        <v>10.429660930226065</v>
      </c>
      <c r="F18" s="3" t="s">
        <v>19</v>
      </c>
      <c r="G18" s="12">
        <f>-LN((6280000/5557-1)/(6280000-1))</f>
        <v>8.6236987783865793</v>
      </c>
      <c r="J18" s="3" t="s">
        <v>19</v>
      </c>
      <c r="K18" s="12">
        <f>-LN((5534800/3747-1)/(5534800-1))</f>
        <v>8.2293878366111262</v>
      </c>
    </row>
    <row r="19" spans="2:13" x14ac:dyDescent="0.4">
      <c r="B19" s="3" t="s">
        <v>28</v>
      </c>
      <c r="C19">
        <f>C18/316</f>
        <v>3.300525610831033E-2</v>
      </c>
      <c r="F19" s="3" t="s">
        <v>28</v>
      </c>
      <c r="G19" s="2">
        <f>G18/316</f>
        <v>2.7290186007552467E-2</v>
      </c>
      <c r="J19" s="3" t="s">
        <v>28</v>
      </c>
      <c r="K19" s="2">
        <f>K18/316</f>
        <v>2.6042366571554197E-2</v>
      </c>
    </row>
    <row r="20" spans="2:13" x14ac:dyDescent="0.4">
      <c r="C20" s="14">
        <v>2.2499999999999999E-2</v>
      </c>
      <c r="G20" s="14">
        <v>1.6500000000000001E-2</v>
      </c>
      <c r="K20" s="14">
        <v>1.7500000000000002E-2</v>
      </c>
    </row>
    <row r="21" spans="2:13" ht="19.5" thickBot="1" x14ac:dyDescent="0.45"/>
    <row r="22" spans="2:13" ht="20.25" thickBot="1" x14ac:dyDescent="0.45">
      <c r="B22" s="5" t="s">
        <v>12</v>
      </c>
      <c r="C22" s="3" t="s">
        <v>6</v>
      </c>
      <c r="D22" s="10">
        <v>2567130</v>
      </c>
      <c r="F22" s="5" t="s">
        <v>13</v>
      </c>
      <c r="G22" s="3" t="s">
        <v>6</v>
      </c>
      <c r="H22" s="8">
        <v>8840000</v>
      </c>
      <c r="J22" s="5" t="s">
        <v>14</v>
      </c>
      <c r="K22" s="3" t="s">
        <v>6</v>
      </c>
      <c r="L22" s="7">
        <v>50077</v>
      </c>
    </row>
    <row r="23" spans="2:13" x14ac:dyDescent="0.4">
      <c r="B23" s="4" t="s">
        <v>8</v>
      </c>
      <c r="C23" s="11">
        <v>44197</v>
      </c>
      <c r="D23" s="4" t="s">
        <v>7</v>
      </c>
      <c r="E23" s="11">
        <v>44513</v>
      </c>
      <c r="F23" s="4" t="s">
        <v>8</v>
      </c>
      <c r="G23" s="11">
        <v>44197</v>
      </c>
      <c r="H23" s="4" t="s">
        <v>7</v>
      </c>
      <c r="I23" s="11">
        <v>44531</v>
      </c>
      <c r="J23" s="4" t="s">
        <v>8</v>
      </c>
      <c r="K23" s="11">
        <v>44197</v>
      </c>
      <c r="L23" s="4" t="s">
        <v>7</v>
      </c>
      <c r="M23" s="11">
        <v>44469</v>
      </c>
    </row>
    <row r="24" spans="2:13" x14ac:dyDescent="0.4">
      <c r="B24" s="3" t="s">
        <v>9</v>
      </c>
      <c r="C24" s="2" t="s">
        <v>18</v>
      </c>
      <c r="D24" s="4" t="s">
        <v>29</v>
      </c>
      <c r="E24" s="2">
        <v>2250</v>
      </c>
      <c r="F24" s="3" t="s">
        <v>9</v>
      </c>
      <c r="G24" s="2" t="s">
        <v>16</v>
      </c>
      <c r="H24" s="4" t="s">
        <v>29</v>
      </c>
      <c r="I24" s="2">
        <v>20591</v>
      </c>
      <c r="J24" s="3" t="s">
        <v>9</v>
      </c>
      <c r="K24" s="2" t="s">
        <v>17</v>
      </c>
      <c r="L24" s="4" t="s">
        <v>29</v>
      </c>
      <c r="M24" s="2">
        <v>25</v>
      </c>
    </row>
    <row r="26" spans="2:13" x14ac:dyDescent="0.4">
      <c r="B26" s="1" t="s">
        <v>39</v>
      </c>
      <c r="F26" s="1" t="s">
        <v>41</v>
      </c>
      <c r="J26" s="1" t="s">
        <v>21</v>
      </c>
    </row>
    <row r="27" spans="2:13" x14ac:dyDescent="0.4">
      <c r="B27" s="1" t="s">
        <v>40</v>
      </c>
      <c r="F27" s="1" t="s">
        <v>42</v>
      </c>
      <c r="J27" s="1" t="s">
        <v>20</v>
      </c>
    </row>
    <row r="28" spans="2:13" x14ac:dyDescent="0.4">
      <c r="B28" s="3" t="s">
        <v>19</v>
      </c>
      <c r="C28" s="12">
        <f>-LN((2567130/2250-1)/(2567130-1))</f>
        <v>7.719561955136073</v>
      </c>
      <c r="F28" s="3" t="s">
        <v>19</v>
      </c>
      <c r="G28" s="13">
        <f>-LN((8840000/20591-1)/(8840000-1))</f>
        <v>9.9349412686645984</v>
      </c>
      <c r="J28" s="3" t="s">
        <v>19</v>
      </c>
      <c r="K28" s="13">
        <f>-LN((50077/25-1)/(50077-1))</f>
        <v>3.2193552112628083</v>
      </c>
    </row>
    <row r="29" spans="2:13" x14ac:dyDescent="0.4">
      <c r="B29" s="3" t="s">
        <v>28</v>
      </c>
      <c r="C29">
        <f>C28/317</f>
        <v>2.4351930457842501E-2</v>
      </c>
      <c r="F29" s="3" t="s">
        <v>28</v>
      </c>
      <c r="G29" s="2">
        <f>G28/335</f>
        <v>2.9656541100491339E-2</v>
      </c>
      <c r="J29" s="3" t="s">
        <v>28</v>
      </c>
      <c r="K29">
        <f>K28/272</f>
        <v>1.1835864747289737E-2</v>
      </c>
    </row>
    <row r="30" spans="2:13" x14ac:dyDescent="0.4">
      <c r="C30" s="14">
        <v>1.2500000000000001E-2</v>
      </c>
      <c r="G30" s="14">
        <v>2.0500000000000001E-2</v>
      </c>
      <c r="K30" s="14">
        <v>0.01</v>
      </c>
    </row>
    <row r="32" spans="2:13" x14ac:dyDescent="0.4">
      <c r="B32" s="15"/>
      <c r="C32" t="s">
        <v>22</v>
      </c>
    </row>
    <row r="33" spans="3:3" x14ac:dyDescent="0.4">
      <c r="C33" t="s">
        <v>43</v>
      </c>
    </row>
    <row r="34" spans="3:3" x14ac:dyDescent="0.4">
      <c r="C34" t="s">
        <v>44</v>
      </c>
    </row>
  </sheetData>
  <mergeCells count="1">
    <mergeCell ref="C2:G2"/>
  </mergeCells>
  <phoneticPr fontId="1"/>
  <pageMargins left="0.25" right="0.25" top="0.75" bottom="0.75" header="0.3" footer="0.3"/>
  <pageSetup paperSize="9" scale="79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Hisao EDA</dc:creator>
  <cp:lastModifiedBy>Hisao EDA</cp:lastModifiedBy>
  <cp:lastPrinted>2021-01-28T21:38:02Z</cp:lastPrinted>
  <dcterms:created xsi:type="dcterms:W3CDTF">2021-01-28T10:30:25Z</dcterms:created>
  <dcterms:modified xsi:type="dcterms:W3CDTF">2021-02-07T05:19:55Z</dcterms:modified>
</cp:coreProperties>
</file>